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FRD\Sigma Project\Transparency Portal\Economic Development Projects Tile\MEDC Reports for Update Requests\January 2020 Request\"/>
    </mc:Choice>
  </mc:AlternateContent>
  <xr:revisionPtr revIDLastSave="0" documentId="13_ncr:1_{E2B36998-77BC-4BDF-976A-3C63A84348A6}" xr6:coauthVersionLast="45" xr6:coauthVersionMax="45" xr10:uidLastSave="{00000000-0000-0000-0000-000000000000}"/>
  <bookViews>
    <workbookView xWindow="28680" yWindow="-120" windowWidth="29040" windowHeight="15840" xr2:uid="{3E92D768-C872-4ADD-A6E5-F4D8E9C1317F}"/>
  </bookViews>
  <sheets>
    <sheet name="MSFs" sheetId="1" r:id="rId1"/>
  </sheets>
  <definedNames>
    <definedName name="_xlnm.Print_Area" localSheetId="0">MSFs!$A$1:$P$13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7" i="1"/>
  <c r="F6" i="1"/>
  <c r="F5" i="1"/>
  <c r="F3" i="1"/>
  <c r="F2" i="1"/>
</calcChain>
</file>

<file path=xl/sharedStrings.xml><?xml version="1.0" encoding="utf-8"?>
<sst xmlns="http://schemas.openxmlformats.org/spreadsheetml/2006/main" count="82" uniqueCount="50">
  <si>
    <t>Type</t>
  </si>
  <si>
    <t>Company</t>
  </si>
  <si>
    <t>Local Unit of Government</t>
  </si>
  <si>
    <t>County</t>
  </si>
  <si>
    <r>
      <t>Required Investment</t>
    </r>
    <r>
      <rPr>
        <b/>
        <vertAlign val="superscript"/>
        <sz val="11"/>
        <rFont val="Calibri"/>
        <family val="2"/>
        <scheme val="minor"/>
      </rPr>
      <t>1</t>
    </r>
  </si>
  <si>
    <t>Reported Actual Investment</t>
  </si>
  <si>
    <t>Projected Job Creation</t>
  </si>
  <si>
    <t xml:space="preserve">Projected Job
Retention </t>
  </si>
  <si>
    <t>Reported Current Jobs</t>
  </si>
  <si>
    <t>Reported Jobs Transferred
to Zone</t>
  </si>
  <si>
    <t>Reported Baseline Jobs at Designation</t>
  </si>
  <si>
    <t>Reported Actual Job Creation</t>
  </si>
  <si>
    <t>Reported Avg Weekly Wage of Jobs Created</t>
  </si>
  <si>
    <t>% Change in Taxable Value (TV)</t>
  </si>
  <si>
    <t>% Change in SEV</t>
  </si>
  <si>
    <t>First Year Benefits Received</t>
  </si>
  <si>
    <t>Non-industry specific Zones</t>
  </si>
  <si>
    <t xml:space="preserve">Eaton Aeroquip LLC </t>
  </si>
  <si>
    <t>City of Jackson</t>
  </si>
  <si>
    <t>Jackson</t>
  </si>
  <si>
    <t>Switch, Ltd.</t>
  </si>
  <si>
    <t>Gaines Charter Township</t>
  </si>
  <si>
    <t>Kent</t>
  </si>
  <si>
    <t>Alpinist Endeavors LLC</t>
  </si>
  <si>
    <t>City of Walker</t>
  </si>
  <si>
    <t>Did Not Report</t>
  </si>
  <si>
    <t xml:space="preserve">XALT Energy MI, LLC </t>
  </si>
  <si>
    <t>City of Midland</t>
  </si>
  <si>
    <t>Midland</t>
  </si>
  <si>
    <t xml:space="preserve">Dow Corning Corporation </t>
  </si>
  <si>
    <t>La-Z-Boy, Inc.</t>
  </si>
  <si>
    <t>City of Monroe, Frenchtown Township</t>
  </si>
  <si>
    <t>Monroe</t>
  </si>
  <si>
    <t>Williams International, LLC</t>
  </si>
  <si>
    <t>City of Pontiac</t>
  </si>
  <si>
    <t>Oakland</t>
  </si>
  <si>
    <t xml:space="preserve">Greenville Industrial Park - Northland Corporation (AGA Marvel) </t>
  </si>
  <si>
    <t>City of Greenville</t>
  </si>
  <si>
    <t>Montcalm</t>
  </si>
  <si>
    <t>American Center for Mobility and Willow Run Arsenal for Democracy Landholdings Limited Partnership</t>
  </si>
  <si>
    <t>Ypsilanti Charter Township</t>
  </si>
  <si>
    <t>Washtenaw</t>
  </si>
  <si>
    <t>Defined by type of investment rather than dollar amount</t>
  </si>
  <si>
    <t>A123 Systems, LLC</t>
  </si>
  <si>
    <t>City of Romulus</t>
  </si>
  <si>
    <t>Wayne</t>
  </si>
  <si>
    <t>NextEnergy Center</t>
  </si>
  <si>
    <t>City of Detroit</t>
  </si>
  <si>
    <t xml:space="preserve">Sakthi Auto Group USA </t>
  </si>
  <si>
    <t>Did Not Report - Company in 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</si>
</sst>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#,##0.0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447C6-B4C5-4FA6-A99E-8FDD3A5DE3F7}">
  <sheetPr>
    <tabColor rgb="FF00B050"/>
    <pageSetUpPr fitToPage="1"/>
  </sheetPr>
  <dimension ref="A1:P13"/>
  <sheetViews>
    <sheetView showGridLines="0" tabSelected="1" zoomScale="98" zoomScaleNormal="98" workbookViewId="0"/>
  </sheetViews>
  <sheetFormatPr defaultRowHeight="15" x14ac:dyDescent="0.25"/>
  <cols>
    <col min="1" max="1" width="16.28515625" customWidth="1"/>
    <col min="2" max="2" width="36.140625" customWidth="1"/>
    <col min="3" max="3" width="16" customWidth="1"/>
    <col min="4" max="4" width="11.7109375" customWidth="1"/>
    <col min="5" max="5" width="14.85546875" customWidth="1"/>
    <col min="6" max="6" width="17.85546875" customWidth="1"/>
    <col min="7" max="15" width="18.5703125" customWidth="1"/>
    <col min="16" max="16" width="12.140625" customWidth="1"/>
  </cols>
  <sheetData>
    <row r="1" spans="1:16" ht="76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30" x14ac:dyDescent="0.25">
      <c r="A2" s="2" t="s">
        <v>16</v>
      </c>
      <c r="B2" s="3" t="s">
        <v>17</v>
      </c>
      <c r="C2" s="4" t="s">
        <v>18</v>
      </c>
      <c r="D2" s="4" t="s">
        <v>19</v>
      </c>
      <c r="E2" s="5">
        <v>0</v>
      </c>
      <c r="F2" s="5">
        <f>SUM(24696588+437429+1448940)</f>
        <v>26582957</v>
      </c>
      <c r="G2" s="6">
        <v>0</v>
      </c>
      <c r="H2" s="6">
        <v>348</v>
      </c>
      <c r="I2" s="6">
        <v>721</v>
      </c>
      <c r="J2" s="6">
        <v>0</v>
      </c>
      <c r="K2" s="6">
        <v>563</v>
      </c>
      <c r="L2" s="7">
        <v>158</v>
      </c>
      <c r="M2" s="8">
        <v>0</v>
      </c>
      <c r="N2" s="9">
        <v>-54.77</v>
      </c>
      <c r="O2" s="9">
        <v>-45.5</v>
      </c>
      <c r="P2" s="10">
        <v>39083</v>
      </c>
    </row>
    <row r="3" spans="1:16" ht="30" x14ac:dyDescent="0.25">
      <c r="A3" s="2" t="s">
        <v>16</v>
      </c>
      <c r="B3" s="3" t="s">
        <v>20</v>
      </c>
      <c r="C3" s="4" t="s">
        <v>21</v>
      </c>
      <c r="D3" s="4" t="s">
        <v>22</v>
      </c>
      <c r="E3" s="5">
        <v>151190000</v>
      </c>
      <c r="F3" s="5">
        <f>SUM(122540127+17541008+10410317)</f>
        <v>150491452</v>
      </c>
      <c r="G3" s="6">
        <v>103</v>
      </c>
      <c r="H3" s="6">
        <v>0</v>
      </c>
      <c r="I3" s="6">
        <v>48</v>
      </c>
      <c r="J3" s="6">
        <v>7</v>
      </c>
      <c r="K3" s="6">
        <v>0</v>
      </c>
      <c r="L3" s="7">
        <v>41</v>
      </c>
      <c r="M3" s="8">
        <v>1064</v>
      </c>
      <c r="N3" s="9">
        <v>265.01</v>
      </c>
      <c r="O3" s="9">
        <v>265</v>
      </c>
      <c r="P3" s="10">
        <v>42736</v>
      </c>
    </row>
    <row r="4" spans="1:16" ht="30" x14ac:dyDescent="0.25">
      <c r="A4" s="2" t="s">
        <v>16</v>
      </c>
      <c r="B4" s="3" t="s">
        <v>23</v>
      </c>
      <c r="C4" s="4" t="s">
        <v>24</v>
      </c>
      <c r="D4" s="4" t="s">
        <v>22</v>
      </c>
      <c r="E4" s="5">
        <v>0</v>
      </c>
      <c r="F4" s="5">
        <v>10500000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7">
        <v>-200</v>
      </c>
      <c r="M4" s="8">
        <v>0</v>
      </c>
      <c r="N4" s="9" t="s">
        <v>25</v>
      </c>
      <c r="O4" s="9" t="s">
        <v>25</v>
      </c>
      <c r="P4" s="10">
        <v>39083</v>
      </c>
    </row>
    <row r="5" spans="1:16" ht="30" x14ac:dyDescent="0.25">
      <c r="A5" s="2" t="s">
        <v>16</v>
      </c>
      <c r="B5" s="3" t="s">
        <v>26</v>
      </c>
      <c r="C5" s="11" t="s">
        <v>27</v>
      </c>
      <c r="D5" s="11" t="s">
        <v>28</v>
      </c>
      <c r="E5" s="12">
        <v>294000000</v>
      </c>
      <c r="F5" s="12">
        <f>SUM(377969737.78+173660+735190.96)</f>
        <v>378878588.73999995</v>
      </c>
      <c r="G5" s="6">
        <v>320</v>
      </c>
      <c r="H5" s="6">
        <v>0</v>
      </c>
      <c r="I5" s="6">
        <v>158</v>
      </c>
      <c r="J5" s="6">
        <v>0</v>
      </c>
      <c r="K5" s="6">
        <v>17</v>
      </c>
      <c r="L5" s="7">
        <v>141</v>
      </c>
      <c r="M5" s="8">
        <v>1243</v>
      </c>
      <c r="N5" s="9">
        <v>28566.67</v>
      </c>
      <c r="O5" s="9">
        <v>28566.7</v>
      </c>
      <c r="P5" s="10">
        <v>40544</v>
      </c>
    </row>
    <row r="6" spans="1:16" ht="30" x14ac:dyDescent="0.25">
      <c r="A6" s="2" t="s">
        <v>16</v>
      </c>
      <c r="B6" s="3" t="s">
        <v>29</v>
      </c>
      <c r="C6" s="4" t="s">
        <v>27</v>
      </c>
      <c r="D6" s="4" t="s">
        <v>28</v>
      </c>
      <c r="E6" s="5">
        <v>0</v>
      </c>
      <c r="F6" s="13">
        <f>SUM(61530579+248017)</f>
        <v>61778596</v>
      </c>
      <c r="G6" s="6">
        <v>0</v>
      </c>
      <c r="H6" s="6">
        <v>0</v>
      </c>
      <c r="I6" s="14">
        <v>1189</v>
      </c>
      <c r="J6" s="6">
        <v>31</v>
      </c>
      <c r="K6" s="14">
        <v>1137</v>
      </c>
      <c r="L6" s="7">
        <v>21</v>
      </c>
      <c r="M6" s="8">
        <v>1100</v>
      </c>
      <c r="N6" s="9">
        <v>567.70000000000005</v>
      </c>
      <c r="O6" s="9">
        <v>567.70000000000005</v>
      </c>
      <c r="P6" s="10">
        <v>39083</v>
      </c>
    </row>
    <row r="7" spans="1:16" ht="42" customHeight="1" x14ac:dyDescent="0.25">
      <c r="A7" s="2" t="s">
        <v>16</v>
      </c>
      <c r="B7" s="3" t="s">
        <v>30</v>
      </c>
      <c r="C7" s="4" t="s">
        <v>31</v>
      </c>
      <c r="D7" s="4" t="s">
        <v>32</v>
      </c>
      <c r="E7" s="5">
        <v>45000000</v>
      </c>
      <c r="F7" s="13">
        <f>SUM(66918024+101756.4)</f>
        <v>67019780.399999999</v>
      </c>
      <c r="G7" s="6">
        <v>50</v>
      </c>
      <c r="H7" s="6">
        <v>405</v>
      </c>
      <c r="I7" s="6">
        <v>568</v>
      </c>
      <c r="J7" s="6">
        <v>0</v>
      </c>
      <c r="K7" s="6">
        <v>405</v>
      </c>
      <c r="L7" s="7">
        <v>163</v>
      </c>
      <c r="M7" s="8">
        <v>1284</v>
      </c>
      <c r="N7" s="9" t="s">
        <v>25</v>
      </c>
      <c r="O7" s="9" t="s">
        <v>25</v>
      </c>
      <c r="P7" s="10">
        <v>41640</v>
      </c>
    </row>
    <row r="8" spans="1:16" ht="30" x14ac:dyDescent="0.25">
      <c r="A8" s="2" t="s">
        <v>16</v>
      </c>
      <c r="B8" s="3" t="s">
        <v>33</v>
      </c>
      <c r="C8" s="4" t="s">
        <v>34</v>
      </c>
      <c r="D8" s="4" t="s">
        <v>35</v>
      </c>
      <c r="E8" s="5">
        <v>344500000</v>
      </c>
      <c r="F8" s="13">
        <v>122220734</v>
      </c>
      <c r="G8" s="6">
        <v>400</v>
      </c>
      <c r="H8" s="6">
        <v>0</v>
      </c>
      <c r="I8" s="6">
        <v>541</v>
      </c>
      <c r="J8" s="6">
        <v>496</v>
      </c>
      <c r="K8" s="6">
        <v>0</v>
      </c>
      <c r="L8" s="7">
        <v>45</v>
      </c>
      <c r="M8" s="8">
        <v>1336</v>
      </c>
      <c r="N8" s="9">
        <v>12.03</v>
      </c>
      <c r="O8" s="9">
        <v>-0.08</v>
      </c>
      <c r="P8" s="10">
        <v>43101</v>
      </c>
    </row>
    <row r="9" spans="1:16" ht="30" x14ac:dyDescent="0.25">
      <c r="A9" s="2" t="s">
        <v>16</v>
      </c>
      <c r="B9" s="3" t="s">
        <v>36</v>
      </c>
      <c r="C9" s="4" t="s">
        <v>37</v>
      </c>
      <c r="D9" s="4" t="s">
        <v>38</v>
      </c>
      <c r="E9" s="5">
        <v>0</v>
      </c>
      <c r="F9" s="13">
        <f>SUM(204177061+388831+18251253)</f>
        <v>222817145</v>
      </c>
      <c r="G9" s="6">
        <v>0</v>
      </c>
      <c r="H9" s="6">
        <v>0</v>
      </c>
      <c r="I9" s="6">
        <v>641</v>
      </c>
      <c r="J9" s="6">
        <v>0</v>
      </c>
      <c r="K9" s="6">
        <v>133</v>
      </c>
      <c r="L9" s="7">
        <v>508</v>
      </c>
      <c r="M9" s="8">
        <v>854</v>
      </c>
      <c r="N9" s="9">
        <v>35520.980000000003</v>
      </c>
      <c r="O9" s="9">
        <v>16747.64</v>
      </c>
      <c r="P9" s="10">
        <v>39083</v>
      </c>
    </row>
    <row r="10" spans="1:16" ht="75" x14ac:dyDescent="0.25">
      <c r="A10" s="2" t="s">
        <v>16</v>
      </c>
      <c r="B10" s="3" t="s">
        <v>39</v>
      </c>
      <c r="C10" s="4" t="s">
        <v>40</v>
      </c>
      <c r="D10" s="4" t="s">
        <v>41</v>
      </c>
      <c r="E10" s="15" t="s">
        <v>42</v>
      </c>
      <c r="F10" s="5">
        <f>SUM(24101651.9+26870722.98)</f>
        <v>50972374.879999995</v>
      </c>
      <c r="G10" s="7">
        <v>0</v>
      </c>
      <c r="H10" s="6">
        <v>0</v>
      </c>
      <c r="I10" s="6">
        <v>7</v>
      </c>
      <c r="J10" s="6">
        <v>0</v>
      </c>
      <c r="K10" s="6">
        <v>0</v>
      </c>
      <c r="L10" s="6">
        <v>7</v>
      </c>
      <c r="M10" s="8">
        <v>2503</v>
      </c>
      <c r="N10" s="16">
        <v>446.46</v>
      </c>
      <c r="O10" s="16">
        <v>995.07</v>
      </c>
      <c r="P10" s="10">
        <v>42736</v>
      </c>
    </row>
    <row r="11" spans="1:16" ht="30" x14ac:dyDescent="0.25">
      <c r="A11" s="2" t="s">
        <v>16</v>
      </c>
      <c r="B11" s="3" t="s">
        <v>43</v>
      </c>
      <c r="C11" s="4" t="s">
        <v>44</v>
      </c>
      <c r="D11" s="4" t="s">
        <v>45</v>
      </c>
      <c r="E11" s="5">
        <v>19000000</v>
      </c>
      <c r="F11" s="5">
        <f>SUM(115198730+382144)</f>
        <v>115580874</v>
      </c>
      <c r="G11" s="6">
        <v>46</v>
      </c>
      <c r="H11" s="6">
        <v>0</v>
      </c>
      <c r="I11" s="6">
        <v>22</v>
      </c>
      <c r="J11" s="6">
        <v>22</v>
      </c>
      <c r="K11" s="6">
        <v>0</v>
      </c>
      <c r="L11" s="6">
        <v>0</v>
      </c>
      <c r="M11" s="8">
        <v>1599</v>
      </c>
      <c r="N11" s="6">
        <v>51.15</v>
      </c>
      <c r="O11" s="6">
        <v>51.15</v>
      </c>
      <c r="P11" s="10">
        <v>40544</v>
      </c>
    </row>
    <row r="12" spans="1:16" ht="30" x14ac:dyDescent="0.25">
      <c r="A12" s="2" t="s">
        <v>16</v>
      </c>
      <c r="B12" s="3" t="s">
        <v>46</v>
      </c>
      <c r="C12" s="4" t="s">
        <v>47</v>
      </c>
      <c r="D12" s="4" t="s">
        <v>45</v>
      </c>
      <c r="E12" s="17" t="s">
        <v>25</v>
      </c>
      <c r="F12" s="8" t="s">
        <v>25</v>
      </c>
      <c r="G12" s="6">
        <v>0</v>
      </c>
      <c r="H12" s="6">
        <v>3</v>
      </c>
      <c r="I12" s="6">
        <v>10</v>
      </c>
      <c r="J12" s="6">
        <v>0</v>
      </c>
      <c r="K12" s="6">
        <v>3</v>
      </c>
      <c r="L12" s="6">
        <v>7</v>
      </c>
      <c r="M12" s="8">
        <v>1782</v>
      </c>
      <c r="N12" s="6" t="s">
        <v>25</v>
      </c>
      <c r="O12" s="6" t="s">
        <v>25</v>
      </c>
      <c r="P12" s="18">
        <v>37622</v>
      </c>
    </row>
    <row r="13" spans="1:16" ht="31.5" customHeight="1" x14ac:dyDescent="0.25">
      <c r="A13" s="2" t="s">
        <v>16</v>
      </c>
      <c r="B13" s="3" t="s">
        <v>48</v>
      </c>
      <c r="C13" s="4" t="s">
        <v>47</v>
      </c>
      <c r="D13" s="4" t="s">
        <v>45</v>
      </c>
      <c r="E13" s="5">
        <v>5000000</v>
      </c>
      <c r="F13" s="5">
        <v>47386338</v>
      </c>
      <c r="G13" s="3" t="s">
        <v>49</v>
      </c>
      <c r="H13" s="3" t="s">
        <v>49</v>
      </c>
      <c r="I13" s="3" t="s">
        <v>49</v>
      </c>
      <c r="J13" s="3" t="s">
        <v>49</v>
      </c>
      <c r="K13" s="3" t="s">
        <v>49</v>
      </c>
      <c r="L13" s="3" t="s">
        <v>49</v>
      </c>
      <c r="M13" s="3" t="s">
        <v>49</v>
      </c>
      <c r="N13" s="3" t="s">
        <v>49</v>
      </c>
      <c r="O13" s="3" t="s">
        <v>49</v>
      </c>
      <c r="P13" s="18">
        <v>42370</v>
      </c>
    </row>
  </sheetData>
  <printOptions horizontalCentered="1"/>
  <pageMargins left="0.25" right="0.25" top="0.75" bottom="0.75" header="0.3" footer="0.3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MSFs</vt:lpstr>
      <vt:lpstr>MSFs!Print_Area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Bakkal (MEDC)</dc:creator>
  <cp:lastModifiedBy>Childs, Derek (DTMB)</cp:lastModifiedBy>
  <dcterms:created xsi:type="dcterms:W3CDTF">2019-12-30T06:59:38Z</dcterms:created>
  <dcterms:modified xsi:type="dcterms:W3CDTF">2020-01-06T15:35:41Z</dcterms:modified>
</cp:coreProperties>
</file>